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ras.Tarabay\AppData\Local\Microsoft\Windows\INetCache\Content.Outlook\JK692YYE\"/>
    </mc:Choice>
  </mc:AlternateContent>
  <xr:revisionPtr revIDLastSave="0" documentId="13_ncr:1_{D94F44F9-4AF1-4F9B-8B8B-5609E48611C4}" xr6:coauthVersionLast="47" xr6:coauthVersionMax="47" xr10:uidLastSave="{00000000-0000-0000-0000-000000000000}"/>
  <bookViews>
    <workbookView xWindow="-108" yWindow="-108" windowWidth="23256" windowHeight="13896" firstSheet="1" activeTab="1" xr2:uid="{585AE55D-9FA3-4E6A-89C8-66BF1DBED7AE}"/>
  </bookViews>
  <sheets>
    <sheet name="Categorization Scale" sheetId="7" r:id="rId1"/>
    <sheet name="Crisis Categorization" sheetId="1" r:id="rId2"/>
    <sheet name="Pre-Crisis Vulnerability" sheetId="2" r:id="rId3"/>
    <sheet name="Complexity" sheetId="3" r:id="rId4"/>
    <sheet name="Scope and Scale" sheetId="4" r:id="rId5"/>
    <sheet name="Humanitarian Conditions" sheetId="5" r:id="rId6"/>
    <sheet name="Capacity and Response" sheetId="6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H2" i="4"/>
  <c r="C2" i="3"/>
  <c r="B2" i="3" s="1"/>
  <c r="G2" i="4" l="1"/>
  <c r="E2" i="2" l="1"/>
  <c r="B2" i="6"/>
  <c r="I2" i="1" s="1"/>
  <c r="H2" i="1"/>
  <c r="B2" i="4"/>
  <c r="G2" i="1" s="1"/>
  <c r="F2" i="1"/>
  <c r="G2" i="2"/>
  <c r="C2" i="2"/>
  <c r="B2" i="2" l="1"/>
  <c r="E2" i="1" s="1"/>
  <c r="C2" i="1" s="1"/>
  <c r="D2" i="1" l="1"/>
</calcChain>
</file>

<file path=xl/sharedStrings.xml><?xml version="1.0" encoding="utf-8"?>
<sst xmlns="http://schemas.openxmlformats.org/spreadsheetml/2006/main" count="269" uniqueCount="170">
  <si>
    <t>Pillar</t>
  </si>
  <si>
    <t>Indicators</t>
  </si>
  <si>
    <t>Sub-Indicators</t>
  </si>
  <si>
    <t>Previous criteria</t>
  </si>
  <si>
    <t>Data Source</t>
  </si>
  <si>
    <t>Treshold source</t>
  </si>
  <si>
    <t xml:space="preserve">Yellow </t>
  </si>
  <si>
    <t xml:space="preserve">Orange </t>
  </si>
  <si>
    <t xml:space="preserve">Red </t>
  </si>
  <si>
    <t>Pre-Crisis Vulnerability</t>
  </si>
  <si>
    <t>Hazard Exposure</t>
  </si>
  <si>
    <t>Hazard Specifc Score</t>
  </si>
  <si>
    <t>No</t>
  </si>
  <si>
    <t>INFORM Risk Index</t>
  </si>
  <si>
    <t>New IFRC categorization</t>
  </si>
  <si>
    <t>≤ 5</t>
  </si>
  <si>
    <t>5 &lt; X ≤ 8</t>
  </si>
  <si>
    <t>&gt; 8</t>
  </si>
  <si>
    <t>Vulnerabilty</t>
  </si>
  <si>
    <t>Vulnerability Criteria</t>
  </si>
  <si>
    <t>Lack of copying mechanisms</t>
  </si>
  <si>
    <t>Complexity</t>
  </si>
  <si>
    <t>Humanitarian Access</t>
  </si>
  <si>
    <t>ACAPS Access Index</t>
  </si>
  <si>
    <t>≤ 3</t>
  </si>
  <si>
    <t>(Alternate) Rule of Law Index</t>
  </si>
  <si>
    <t>Rule of Law Index</t>
  </si>
  <si>
    <t>BTI-project</t>
  </si>
  <si>
    <t>Less or equal to 1</t>
  </si>
  <si>
    <t>Between 1 and 2</t>
  </si>
  <si>
    <t>Greater than 2</t>
  </si>
  <si>
    <t>Government Response</t>
  </si>
  <si>
    <t>Yes</t>
  </si>
  <si>
    <t>IFRC</t>
  </si>
  <si>
    <t>Previous IFRC categorization</t>
  </si>
  <si>
    <t>No government request or declaration</t>
  </si>
  <si>
    <t>Government request NS involvement or declare the event as national emergency</t>
  </si>
  <si>
    <t>Government request international assistance</t>
  </si>
  <si>
    <t>Media Attention</t>
  </si>
  <si>
    <t>The event is visible on national media only</t>
  </si>
  <si>
    <t>The event is visible on regional media or native language internal media. Limited visiblity on international media (less than 3 days of coverage)</t>
  </si>
  <si>
    <t>Sustained visibility (min. 1 week) with major headlines on international traditional media (BBC, CNN, France24, CCTV, etc.)</t>
  </si>
  <si>
    <t>IFRC Security Phase</t>
  </si>
  <si>
    <t>No affected city/region in orange and red and at least one affected city/region in yellow/blue/green</t>
  </si>
  <si>
    <t>No affected city/region in red and at least one affected city/region in orange</t>
  </si>
  <si>
    <t>At least one affected city/region is in red</t>
  </si>
  <si>
    <t>Scope &amp; Scale</t>
  </si>
  <si>
    <t>Affected Population</t>
  </si>
  <si>
    <t>Total affected population</t>
  </si>
  <si>
    <t>Government, RCRC Field Reports; Risk Watch, Others</t>
  </si>
  <si>
    <t>Less than 500k</t>
  </si>
  <si>
    <t>Between 500k and 2M</t>
  </si>
  <si>
    <t>Greater than or equal to 2M</t>
  </si>
  <si>
    <t>%  of Affected population</t>
  </si>
  <si>
    <t>% of Affected Population</t>
  </si>
  <si>
    <t>FCDO</t>
  </si>
  <si>
    <t>Less than 10%</t>
  </si>
  <si>
    <t>Between 10% and 20%</t>
  </si>
  <si>
    <t>Greater than or equal to 20%</t>
  </si>
  <si>
    <t>Total population living in the affected area</t>
  </si>
  <si>
    <t>Census, UNFPA, UNDP, Projections, Wordpop</t>
  </si>
  <si>
    <t>n.a.</t>
  </si>
  <si>
    <t>Impact</t>
  </si>
  <si>
    <r>
      <rPr>
        <b/>
        <sz val="10"/>
        <color theme="1"/>
        <rFont val="Open Sans"/>
        <family val="2"/>
      </rPr>
      <t xml:space="preserve">Complex/Civil Unrest
</t>
    </r>
    <r>
      <rPr>
        <sz val="10"/>
        <color theme="1"/>
        <rFont val="Open Sans"/>
        <family val="2"/>
      </rPr>
      <t>Impact (INFORM Severity)</t>
    </r>
  </si>
  <si>
    <t>INFORM Severity</t>
  </si>
  <si>
    <t>ACAPS</t>
  </si>
  <si>
    <t>Less than 2</t>
  </si>
  <si>
    <t>Between 2 and 4</t>
  </si>
  <si>
    <t>Greater than or equal to 4</t>
  </si>
  <si>
    <r>
      <rPr>
        <b/>
        <sz val="10"/>
        <color theme="1"/>
        <rFont val="Open Sans"/>
        <family val="2"/>
      </rPr>
      <t xml:space="preserve">Alternate for Sudden Onset
</t>
    </r>
    <r>
      <rPr>
        <sz val="10"/>
        <color theme="1"/>
        <rFont val="Open Sans"/>
        <family val="2"/>
      </rPr>
      <t>Impact (GDACS)</t>
    </r>
  </si>
  <si>
    <t>GDACS</t>
  </si>
  <si>
    <t>JRC</t>
  </si>
  <si>
    <t>Less than 1</t>
  </si>
  <si>
    <t>Greater than or equal to 2</t>
  </si>
  <si>
    <r>
      <rPr>
        <b/>
        <sz val="10"/>
        <color theme="1"/>
        <rFont val="Open Sans"/>
        <family val="2"/>
      </rPr>
      <t xml:space="preserve">Alternate for Sudden Onset
</t>
    </r>
    <r>
      <rPr>
        <sz val="10"/>
        <color theme="1"/>
        <rFont val="Open Sans"/>
        <family val="2"/>
      </rPr>
      <t>Damage to infrastructures</t>
    </r>
  </si>
  <si>
    <r>
      <t xml:space="preserve">PDC, </t>
    </r>
    <r>
      <rPr>
        <b/>
        <sz val="10"/>
        <color rgb="FFFF0000"/>
        <rFont val="Open Sans"/>
        <family val="2"/>
      </rPr>
      <t xml:space="preserve">Risk Watch, </t>
    </r>
    <r>
      <rPr>
        <sz val="10"/>
        <color theme="1"/>
        <rFont val="Open Sans"/>
        <family val="2"/>
      </rPr>
      <t>NS, Governments</t>
    </r>
  </si>
  <si>
    <t>Humanitarian Conditions</t>
  </si>
  <si>
    <t>Casualties</t>
  </si>
  <si>
    <t>Total # of deaths</t>
  </si>
  <si>
    <t>Government, OCHA, RCRC Field Reports</t>
  </si>
  <si>
    <t>Sum of sub-indicators is Less than 100</t>
  </si>
  <si>
    <t>Sum of sub-indicators is Between 100 and 999</t>
  </si>
  <si>
    <t>Sum of sub-indicators is Greater than or equal to 1000</t>
  </si>
  <si>
    <t>Total # of missing</t>
  </si>
  <si>
    <t>Total # of injured</t>
  </si>
  <si>
    <t>Severity</t>
  </si>
  <si>
    <t>Inform Severity - Humanitarian Conditions</t>
  </si>
  <si>
    <t>People in Need</t>
  </si>
  <si>
    <t>Less than 100k</t>
  </si>
  <si>
    <t>Between 100k and 500k</t>
  </si>
  <si>
    <t>Greater than or equal to 500k</t>
  </si>
  <si>
    <r>
      <rPr>
        <b/>
        <sz val="10"/>
        <color theme="1"/>
        <rFont val="Open Sans"/>
        <family val="2"/>
      </rPr>
      <t>Alternate crisis with UN HRP / RRP</t>
    </r>
    <r>
      <rPr>
        <sz val="10"/>
        <color theme="1"/>
        <rFont val="Open Sans"/>
        <family val="2"/>
      </rPr>
      <t xml:space="preserve">
People in Need</t>
    </r>
  </si>
  <si>
    <t>OCHA HNOs, UNHCR RRPs, OCHA UNDAC</t>
  </si>
  <si>
    <r>
      <rPr>
        <b/>
        <sz val="10"/>
        <color theme="1"/>
        <rFont val="Open Sans"/>
        <family val="2"/>
      </rPr>
      <t>Alternate Drought, Food Insecurity</t>
    </r>
    <r>
      <rPr>
        <sz val="10"/>
        <color theme="1"/>
        <rFont val="Open Sans"/>
        <family val="2"/>
      </rPr>
      <t xml:space="preserve">
People food insecure</t>
    </r>
  </si>
  <si>
    <t>IPC, Cadre Harmonisé, FEWSNET</t>
  </si>
  <si>
    <t>IPC P3+</t>
  </si>
  <si>
    <t>Greater than or equal to 500k or if any population figure in P5 (Famine)</t>
  </si>
  <si>
    <t>Capacity and Response</t>
  </si>
  <si>
    <t>IFRC Presence</t>
  </si>
  <si>
    <t>Total # of staff</t>
  </si>
  <si>
    <t>FDRS</t>
  </si>
  <si>
    <t>&gt; 10</t>
  </si>
  <si>
    <t>6 &lt; X &lt;= 10</t>
  </si>
  <si>
    <t>&lt;= 6</t>
  </si>
  <si>
    <t>National Society</t>
  </si>
  <si>
    <t>&gt; 500</t>
  </si>
  <si>
    <t>50 &lt; X &lt;= 500</t>
  </si>
  <si>
    <t>&lt;= 50</t>
  </si>
  <si>
    <t>Ratio staff to volunteer</t>
  </si>
  <si>
    <t>&gt; 0.12</t>
  </si>
  <si>
    <t>0.008 &lt; X &lt;= 0.12</t>
  </si>
  <si>
    <t>&lt;= 0.008</t>
  </si>
  <si>
    <t>Operational Capacity score</t>
  </si>
  <si>
    <t>Survey</t>
  </si>
  <si>
    <t>Diamond</t>
  </si>
  <si>
    <t>Gold</t>
  </si>
  <si>
    <t>Pearl</t>
  </si>
  <si>
    <t>Appeal Management</t>
  </si>
  <si>
    <t>Total # DREF and EA in last 3 years</t>
  </si>
  <si>
    <t>GO</t>
  </si>
  <si>
    <t>&gt;= 5</t>
  </si>
  <si>
    <t>3 &lt;=X &lt;= 4</t>
  </si>
  <si>
    <t>0&lt;= X &lt;= 2</t>
  </si>
  <si>
    <t>PNS</t>
  </si>
  <si>
    <t>PNS contribution</t>
  </si>
  <si>
    <t>Expert Judgment</t>
  </si>
  <si>
    <t>Low</t>
  </si>
  <si>
    <t>Medium</t>
  </si>
  <si>
    <t>High</t>
  </si>
  <si>
    <t>Crisis</t>
  </si>
  <si>
    <t>Crisis Categorization</t>
  </si>
  <si>
    <t>Crisis Score</t>
  </si>
  <si>
    <t>Crisis Score (w/o Response Capacity)</t>
  </si>
  <si>
    <t>Crisis Complexity</t>
  </si>
  <si>
    <t xml:space="preserve">Capacity &amp; Response </t>
  </si>
  <si>
    <t>Hazard Exposure (intermediate score)</t>
  </si>
  <si>
    <t>Vulnerability</t>
  </si>
  <si>
    <t>Vulnerability (intermediate score)</t>
  </si>
  <si>
    <t>Copying Mechanism</t>
  </si>
  <si>
    <t>Lack of Coping Capacity (intermediate score)</t>
  </si>
  <si>
    <t>Humanitarian Access (intermediate score - ACAPS)</t>
  </si>
  <si>
    <t>Scope and Scale</t>
  </si>
  <si>
    <t># Affected Population Score</t>
  </si>
  <si>
    <t># Affected Population</t>
  </si>
  <si>
    <t>% Affected Population Score</t>
  </si>
  <si>
    <t xml:space="preserve">Total Population of Affected Provinces </t>
  </si>
  <si>
    <t>Impact Index Score</t>
  </si>
  <si>
    <t>GDACS IMPACT</t>
  </si>
  <si>
    <t>Casualties Score</t>
  </si>
  <si>
    <t>Casualities (injured+deaths+missing)</t>
  </si>
  <si>
    <t>Severity Score</t>
  </si>
  <si>
    <t># People in Need Score</t>
  </si>
  <si>
    <t># People in Need (buildings destroyed*people per building)</t>
  </si>
  <si>
    <t xml:space="preserve">IFRC capacity </t>
  </si>
  <si>
    <t>IFRC International staff</t>
  </si>
  <si>
    <t>IFRC National staff</t>
  </si>
  <si>
    <t>IFRC Total staff</t>
  </si>
  <si>
    <t>OPS Capacity</t>
  </si>
  <si>
    <t>Ops capacity Ranking (IFRC Global Risk - 2021)</t>
  </si>
  <si>
    <t>NS staff</t>
  </si>
  <si>
    <t>Number of NS staff (FDRS)</t>
  </si>
  <si>
    <t xml:space="preserve">Ratio staff to volunteer </t>
  </si>
  <si>
    <t>Ratio staff volunteer</t>
  </si>
  <si>
    <t>Number of NS volunteer (FDRS)</t>
  </si>
  <si>
    <t># DREF Score</t>
  </si>
  <si>
    <t># DREF and EA in the last 3 years</t>
  </si>
  <si>
    <t>Syria: Complex Emergency - Dec 2024</t>
  </si>
  <si>
    <t>Orange</t>
  </si>
  <si>
    <t>SARC field report</t>
  </si>
  <si>
    <t>50% of total 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</si>
</sst>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0"/>
      <color theme="1"/>
      <name val="Open Sans"/>
      <family val="2"/>
    </font>
    <font>
      <b/>
      <sz val="9"/>
      <color theme="0"/>
      <name val="Open Sans"/>
      <family val="2"/>
    </font>
    <font>
      <b/>
      <sz val="10"/>
      <color theme="2" tint="-0.249977111117893"/>
      <name val="Open Sans"/>
      <family val="2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b/>
      <sz val="9"/>
      <color theme="0" tint="-0.34998626667073579"/>
      <name val="Open Sans"/>
      <family val="2"/>
    </font>
    <font>
      <b/>
      <sz val="10"/>
      <color theme="0" tint="-0.34998626667073579"/>
      <name val="Open Sans"/>
      <family val="2"/>
    </font>
    <font>
      <b/>
      <sz val="11"/>
      <color theme="0"/>
      <name val="Open Sans"/>
      <family val="2"/>
    </font>
    <font>
      <b/>
      <sz val="10"/>
      <name val="Open Sans"/>
      <family val="2"/>
    </font>
    <font>
      <sz val="10"/>
      <name val="Open Sans"/>
      <family val="2"/>
    </font>
    <font>
      <i/>
      <sz val="10"/>
      <color theme="2" tint="-0.499984740745262"/>
      <name val="Open Sans"/>
      <family val="2"/>
    </font>
    <font>
      <b/>
      <sz val="10"/>
      <color rgb="FFFF0000"/>
      <name val="Open Sans"/>
      <family val="2"/>
    </font>
    <font>
      <b/>
      <sz val="10"/>
      <color theme="2" tint="-0.499984740745262"/>
      <name val="Open Sans"/>
      <family val="2"/>
    </font>
    <font>
      <sz val="11"/>
      <color theme="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2" tint="-0.249977111117893"/>
      <name val="Calibri"/>
      <family val="2"/>
      <scheme val="minor"/>
    </font>
    <font>
      <sz val="11"/>
      <color rgb="FFFF0000"/>
      <name val="Open Sans"/>
      <family val="2"/>
    </font>
    <font>
      <sz val="11"/>
      <color rgb="FF000000"/>
      <name val="Open Sans"/>
      <family val="2"/>
    </font>
  </fonts>
  <fills count="2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rgb="FFFEF5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 tint="-4.9989318521683403E-2"/>
      </left>
      <right style="medium">
        <color theme="0"/>
      </right>
      <top style="medium">
        <color theme="0"/>
      </top>
      <bottom style="thin">
        <color theme="0" tint="-4.9989318521683403E-2"/>
      </bottom>
      <diagonal/>
    </border>
    <border>
      <left style="medium">
        <color theme="0"/>
      </left>
      <right style="medium">
        <color theme="0"/>
      </right>
      <top style="thin">
        <color theme="0" tint="-4.9989318521683403E-2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 tint="-4.9989318521683403E-2"/>
      </bottom>
      <diagonal/>
    </border>
    <border>
      <left style="medium">
        <color theme="0"/>
      </left>
      <right/>
      <top style="thin">
        <color theme="0" tint="-4.9989318521683403E-2"/>
      </top>
      <bottom/>
      <diagonal/>
    </border>
    <border>
      <left style="medium">
        <color theme="0"/>
      </left>
      <right style="medium">
        <color rgb="FFFFFFFF"/>
      </right>
      <top style="medium">
        <color theme="0"/>
      </top>
      <bottom style="thin">
        <color theme="0" tint="-4.9989318521683403E-2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thin">
        <color theme="0" tint="-4.9989318521683403E-2"/>
      </bottom>
      <diagonal/>
    </border>
    <border>
      <left style="medium">
        <color rgb="FFFFFFFF"/>
      </left>
      <right/>
      <top style="thin">
        <color theme="0" tint="-4.9989318521683403E-2"/>
      </top>
      <bottom/>
      <diagonal/>
    </border>
    <border>
      <left/>
      <right/>
      <top style="thick">
        <color rgb="FFFFFFFF"/>
      </top>
      <bottom style="thin">
        <color theme="0" tint="-4.9989318521683403E-2"/>
      </bottom>
      <diagonal/>
    </border>
    <border>
      <left/>
      <right style="medium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2" fontId="2" fillId="9" borderId="0" xfId="0" applyNumberFormat="1" applyFont="1" applyFill="1" applyAlignment="1">
      <alignment horizontal="center" vertical="center" textRotation="90" wrapText="1"/>
    </xf>
    <xf numFmtId="0" fontId="4" fillId="0" borderId="0" xfId="0" applyFont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/>
    </xf>
    <xf numFmtId="0" fontId="5" fillId="22" borderId="1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/>
    </xf>
    <xf numFmtId="0" fontId="5" fillId="22" borderId="3" xfId="0" applyFont="1" applyFill="1" applyBorder="1" applyAlignment="1">
      <alignment vertical="center" wrapText="1"/>
    </xf>
    <xf numFmtId="0" fontId="5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5" fillId="24" borderId="1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/>
    </xf>
    <xf numFmtId="0" fontId="5" fillId="24" borderId="2" xfId="0" applyFont="1" applyFill="1" applyBorder="1" applyAlignment="1">
      <alignment horizontal="center" vertical="center"/>
    </xf>
    <xf numFmtId="0" fontId="5" fillId="24" borderId="2" xfId="0" applyFont="1" applyFill="1" applyBorder="1" applyAlignment="1">
      <alignment horizontal="center" vertical="center" wrapText="1"/>
    </xf>
    <xf numFmtId="0" fontId="5" fillId="24" borderId="0" xfId="0" applyFont="1" applyFill="1" applyAlignment="1">
      <alignment horizontal="center" vertical="center"/>
    </xf>
    <xf numFmtId="0" fontId="5" fillId="24" borderId="3" xfId="0" applyFont="1" applyFill="1" applyBorder="1" applyAlignment="1">
      <alignment horizontal="center" vertical="center"/>
    </xf>
    <xf numFmtId="0" fontId="10" fillId="20" borderId="5" xfId="0" applyFont="1" applyFill="1" applyBorder="1" applyAlignment="1">
      <alignment horizontal="center" vertical="center" wrapText="1" readingOrder="1"/>
    </xf>
    <xf numFmtId="2" fontId="2" fillId="4" borderId="0" xfId="0" applyNumberFormat="1" applyFont="1" applyFill="1" applyAlignment="1">
      <alignment horizontal="center" vertical="center" textRotation="90" wrapText="1"/>
    </xf>
    <xf numFmtId="0" fontId="1" fillId="25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9" fillId="25" borderId="0" xfId="0" applyFont="1" applyFill="1" applyAlignment="1">
      <alignment horizontal="center" vertical="center" wrapText="1"/>
    </xf>
    <xf numFmtId="0" fontId="5" fillId="24" borderId="6" xfId="0" applyFont="1" applyFill="1" applyBorder="1" applyAlignment="1">
      <alignment horizontal="center" vertical="center" wrapText="1"/>
    </xf>
    <xf numFmtId="0" fontId="10" fillId="20" borderId="0" xfId="0" applyFont="1" applyFill="1" applyAlignment="1">
      <alignment horizontal="center" vertical="center" wrapText="1" readingOrder="1"/>
    </xf>
    <xf numFmtId="49" fontId="0" fillId="20" borderId="0" xfId="0" applyNumberFormat="1" applyFill="1" applyAlignment="1">
      <alignment horizontal="center" vertical="center"/>
    </xf>
    <xf numFmtId="0" fontId="10" fillId="20" borderId="7" xfId="0" applyFont="1" applyFill="1" applyBorder="1" applyAlignment="1">
      <alignment horizontal="center" vertical="center" wrapText="1" readingOrder="1"/>
    </xf>
    <xf numFmtId="0" fontId="5" fillId="24" borderId="0" xfId="0" applyFont="1" applyFill="1" applyAlignment="1">
      <alignment horizontal="center"/>
    </xf>
    <xf numFmtId="0" fontId="10" fillId="23" borderId="8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4" xfId="0" applyFont="1" applyFill="1" applyBorder="1" applyAlignment="1">
      <alignment horizontal="center" vertical="center"/>
    </xf>
    <xf numFmtId="0" fontId="0" fillId="23" borderId="10" xfId="0" applyFill="1" applyBorder="1" applyAlignment="1">
      <alignment horizontal="center"/>
    </xf>
    <xf numFmtId="0" fontId="5" fillId="24" borderId="15" xfId="0" applyFont="1" applyFill="1" applyBorder="1" applyAlignment="1">
      <alignment horizontal="center" vertical="center"/>
    </xf>
    <xf numFmtId="0" fontId="5" fillId="24" borderId="16" xfId="0" applyFont="1" applyFill="1" applyBorder="1" applyAlignment="1">
      <alignment horizontal="center" vertical="center"/>
    </xf>
    <xf numFmtId="0" fontId="5" fillId="24" borderId="17" xfId="0" applyFont="1" applyFill="1" applyBorder="1" applyAlignment="1">
      <alignment horizontal="center" vertical="center"/>
    </xf>
    <xf numFmtId="0" fontId="5" fillId="24" borderId="18" xfId="0" applyFont="1" applyFill="1" applyBorder="1" applyAlignment="1">
      <alignment horizontal="center" vertical="center" wrapText="1"/>
    </xf>
    <xf numFmtId="0" fontId="5" fillId="24" borderId="19" xfId="0" applyFont="1" applyFill="1" applyBorder="1" applyAlignment="1">
      <alignment horizontal="center" vertical="center" wrapText="1"/>
    </xf>
    <xf numFmtId="0" fontId="10" fillId="20" borderId="20" xfId="0" applyFont="1" applyFill="1" applyBorder="1" applyAlignment="1">
      <alignment horizontal="center" vertical="center" wrapText="1" readingOrder="1"/>
    </xf>
    <xf numFmtId="0" fontId="10" fillId="20" borderId="21" xfId="0" applyFont="1" applyFill="1" applyBorder="1" applyAlignment="1">
      <alignment horizontal="center" vertical="center" wrapText="1" readingOrder="1"/>
    </xf>
    <xf numFmtId="0" fontId="10" fillId="20" borderId="22" xfId="0" applyFont="1" applyFill="1" applyBorder="1" applyAlignment="1">
      <alignment horizontal="center" vertical="center" wrapText="1" readingOrder="1"/>
    </xf>
    <xf numFmtId="0" fontId="0" fillId="23" borderId="9" xfId="0" applyFill="1" applyBorder="1" applyAlignment="1">
      <alignment horizontal="center"/>
    </xf>
    <xf numFmtId="0" fontId="5" fillId="24" borderId="23" xfId="0" applyFont="1" applyFill="1" applyBorder="1" applyAlignment="1">
      <alignment horizontal="center" vertical="center"/>
    </xf>
    <xf numFmtId="0" fontId="5" fillId="24" borderId="9" xfId="0" applyFont="1" applyFill="1" applyBorder="1"/>
    <xf numFmtId="2" fontId="2" fillId="8" borderId="24" xfId="0" applyNumberFormat="1" applyFont="1" applyFill="1" applyBorder="1" applyAlignment="1">
      <alignment horizontal="center" vertical="center" textRotation="90" wrapText="1"/>
    </xf>
    <xf numFmtId="0" fontId="1" fillId="16" borderId="2" xfId="0" applyFont="1" applyFill="1" applyBorder="1" applyAlignment="1">
      <alignment horizontal="center" vertical="center" textRotation="90"/>
    </xf>
    <xf numFmtId="0" fontId="7" fillId="15" borderId="2" xfId="0" applyFont="1" applyFill="1" applyBorder="1" applyAlignment="1">
      <alignment horizontal="center" vertical="center" textRotation="90"/>
    </xf>
    <xf numFmtId="2" fontId="2" fillId="7" borderId="24" xfId="0" applyNumberFormat="1" applyFont="1" applyFill="1" applyBorder="1" applyAlignment="1">
      <alignment horizontal="center" vertical="center" textRotation="90" wrapText="1"/>
    </xf>
    <xf numFmtId="0" fontId="1" fillId="14" borderId="2" xfId="0" applyFont="1" applyFill="1" applyBorder="1" applyAlignment="1">
      <alignment horizontal="center" vertical="center" textRotation="90"/>
    </xf>
    <xf numFmtId="0" fontId="6" fillId="14" borderId="2" xfId="0" applyFont="1" applyFill="1" applyBorder="1" applyAlignment="1">
      <alignment horizontal="center" vertical="center" textRotation="90"/>
    </xf>
    <xf numFmtId="0" fontId="6" fillId="14" borderId="2" xfId="0" applyFont="1" applyFill="1" applyBorder="1" applyAlignment="1">
      <alignment horizontal="center" vertical="center" textRotation="90" wrapText="1"/>
    </xf>
    <xf numFmtId="0" fontId="7" fillId="14" borderId="2" xfId="0" applyFont="1" applyFill="1" applyBorder="1" applyAlignment="1">
      <alignment horizontal="center" vertical="center" textRotation="90"/>
    </xf>
    <xf numFmtId="2" fontId="2" fillId="6" borderId="24" xfId="0" applyNumberFormat="1" applyFont="1" applyFill="1" applyBorder="1" applyAlignment="1">
      <alignment horizontal="center" vertical="center" textRotation="90" wrapText="1"/>
    </xf>
    <xf numFmtId="0" fontId="1" fillId="11" borderId="2" xfId="0" applyFont="1" applyFill="1" applyBorder="1" applyAlignment="1">
      <alignment horizontal="center" vertical="center" textRotation="90"/>
    </xf>
    <xf numFmtId="0" fontId="3" fillId="11" borderId="2" xfId="0" applyFont="1" applyFill="1" applyBorder="1" applyAlignment="1">
      <alignment horizontal="center" vertical="center" textRotation="90"/>
    </xf>
    <xf numFmtId="2" fontId="2" fillId="5" borderId="24" xfId="0" applyNumberFormat="1" applyFont="1" applyFill="1" applyBorder="1" applyAlignment="1">
      <alignment horizontal="center" vertical="center" textRotation="90" wrapText="1"/>
    </xf>
    <xf numFmtId="0" fontId="1" fillId="2" borderId="2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2" fontId="18" fillId="5" borderId="24" xfId="0" applyNumberFormat="1" applyFont="1" applyFill="1" applyBorder="1" applyAlignment="1">
      <alignment horizontal="center" vertical="center" textRotation="90" wrapText="1"/>
    </xf>
    <xf numFmtId="0" fontId="19" fillId="10" borderId="2" xfId="0" applyFont="1" applyFill="1" applyBorder="1" applyAlignment="1">
      <alignment horizontal="center" vertical="center" textRotation="90"/>
    </xf>
    <xf numFmtId="0" fontId="20" fillId="10" borderId="2" xfId="0" applyFont="1" applyFill="1" applyBorder="1" applyAlignment="1">
      <alignment horizontal="center" vertical="center" textRotation="90"/>
    </xf>
    <xf numFmtId="0" fontId="15" fillId="0" borderId="25" xfId="0" applyFont="1" applyBorder="1" applyAlignment="1">
      <alignment horizontal="left"/>
    </xf>
    <xf numFmtId="2" fontId="5" fillId="0" borderId="25" xfId="0" applyNumberFormat="1" applyFont="1" applyBorder="1" applyAlignment="1">
      <alignment horizontal="center"/>
    </xf>
    <xf numFmtId="0" fontId="21" fillId="0" borderId="0" xfId="0" applyFont="1"/>
    <xf numFmtId="0" fontId="4" fillId="0" borderId="25" xfId="0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10" fontId="14" fillId="0" borderId="25" xfId="0" applyNumberFormat="1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5" fillId="22" borderId="2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5" fillId="23" borderId="10" xfId="0" applyFont="1" applyFill="1" applyBorder="1" applyAlignment="1">
      <alignment horizontal="center" vertical="center" wrapText="1"/>
    </xf>
    <xf numFmtId="0" fontId="5" fillId="23" borderId="11" xfId="0" applyFont="1" applyFill="1" applyBorder="1" applyAlignment="1">
      <alignment horizontal="center" vertical="center" wrapText="1"/>
    </xf>
    <xf numFmtId="0" fontId="5" fillId="23" borderId="12" xfId="0" applyFont="1" applyFill="1" applyBorder="1" applyAlignment="1">
      <alignment horizontal="center" vertical="center" wrapText="1"/>
    </xf>
    <xf numFmtId="0" fontId="1" fillId="23" borderId="10" xfId="0" applyFont="1" applyFill="1" applyBorder="1" applyAlignment="1">
      <alignment horizontal="center" vertical="center"/>
    </xf>
    <xf numFmtId="0" fontId="1" fillId="23" borderId="11" xfId="0" applyFont="1" applyFill="1" applyBorder="1" applyAlignment="1">
      <alignment horizontal="center" vertical="center"/>
    </xf>
    <xf numFmtId="0" fontId="1" fillId="23" borderId="12" xfId="0" applyFont="1" applyFill="1" applyBorder="1" applyAlignment="1">
      <alignment horizontal="center" vertical="center"/>
    </xf>
    <xf numFmtId="0" fontId="9" fillId="18" borderId="2" xfId="0" applyFont="1" applyFill="1" applyBorder="1" applyAlignment="1">
      <alignment horizontal="center" vertical="center"/>
    </xf>
    <xf numFmtId="0" fontId="9" fillId="18" borderId="3" xfId="0" applyFont="1" applyFill="1" applyBorder="1" applyAlignment="1">
      <alignment horizontal="center" vertical="center"/>
    </xf>
    <xf numFmtId="0" fontId="9" fillId="18" borderId="4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/>
    </xf>
    <xf numFmtId="0" fontId="1" fillId="17" borderId="3" xfId="0" applyFont="1" applyFill="1" applyBorder="1" applyAlignment="1">
      <alignment horizontal="center" vertical="center"/>
    </xf>
    <xf numFmtId="0" fontId="1" fillId="17" borderId="4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7" tint="0.59996337778862885"/>
        </patternFill>
      </fill>
    </dxf>
    <dxf>
      <fill>
        <patternFill>
          <bgColor rgb="FFEC7A34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C7A34"/>
      <color rgb="FFEC7830"/>
      <color rgb="FFF45C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73074-3FDF-4693-9DC6-19A264FE9A8A}">
  <dimension ref="A1:I28"/>
  <sheetViews>
    <sheetView topLeftCell="A17" zoomScale="80" zoomScaleNormal="80" workbookViewId="0">
      <selection activeCell="H7" sqref="H7"/>
    </sheetView>
  </sheetViews>
  <sheetFormatPr defaultRowHeight="14.4" x14ac:dyDescent="0.3"/>
  <cols>
    <col min="1" max="1" width="24" bestFit="1" customWidth="1"/>
    <col min="2" max="2" width="25.33203125" bestFit="1" customWidth="1"/>
    <col min="3" max="3" width="28.5546875" customWidth="1"/>
    <col min="4" max="4" width="20.88671875" customWidth="1"/>
    <col min="5" max="5" width="15.88671875" bestFit="1" customWidth="1"/>
    <col min="6" max="6" width="22.6640625" customWidth="1"/>
    <col min="7" max="7" width="17.6640625" customWidth="1"/>
    <col min="8" max="8" width="18.6640625" customWidth="1"/>
    <col min="9" max="9" width="24.33203125" customWidth="1"/>
  </cols>
  <sheetData>
    <row r="1" spans="1:9" ht="49.95" customHeight="1" thickBot="1" x14ac:dyDescent="0.3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ht="58.5" customHeight="1" thickBot="1" x14ac:dyDescent="0.35">
      <c r="A2" s="107" t="s">
        <v>9</v>
      </c>
      <c r="B2" s="5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7" t="s">
        <v>15</v>
      </c>
      <c r="H2" s="7" t="s">
        <v>16</v>
      </c>
      <c r="I2" s="7" t="s">
        <v>17</v>
      </c>
    </row>
    <row r="3" spans="1:9" ht="58.5" customHeight="1" thickBot="1" x14ac:dyDescent="0.35">
      <c r="A3" s="108"/>
      <c r="B3" s="5" t="s">
        <v>18</v>
      </c>
      <c r="C3" s="6" t="s">
        <v>19</v>
      </c>
      <c r="D3" s="6" t="s">
        <v>12</v>
      </c>
      <c r="E3" s="6" t="s">
        <v>13</v>
      </c>
      <c r="F3" s="6" t="s">
        <v>14</v>
      </c>
      <c r="G3" s="7" t="s">
        <v>15</v>
      </c>
      <c r="H3" s="7" t="s">
        <v>16</v>
      </c>
      <c r="I3" s="7" t="s">
        <v>17</v>
      </c>
    </row>
    <row r="4" spans="1:9" ht="58.5" customHeight="1" thickBot="1" x14ac:dyDescent="0.35">
      <c r="A4" s="109"/>
      <c r="B4" s="5" t="s">
        <v>20</v>
      </c>
      <c r="C4" s="6" t="s">
        <v>20</v>
      </c>
      <c r="D4" s="6" t="s">
        <v>12</v>
      </c>
      <c r="E4" s="6" t="s">
        <v>13</v>
      </c>
      <c r="F4" s="6" t="s">
        <v>14</v>
      </c>
      <c r="G4" s="7" t="s">
        <v>15</v>
      </c>
      <c r="H4" s="7" t="s">
        <v>16</v>
      </c>
      <c r="I4" s="7" t="s">
        <v>17</v>
      </c>
    </row>
    <row r="5" spans="1:9" ht="58.5" customHeight="1" thickBot="1" x14ac:dyDescent="0.35">
      <c r="A5" s="113" t="s">
        <v>21</v>
      </c>
      <c r="B5" s="26" t="s">
        <v>22</v>
      </c>
      <c r="C5" s="22" t="s">
        <v>22</v>
      </c>
      <c r="D5" s="21" t="s">
        <v>12</v>
      </c>
      <c r="E5" s="22" t="s">
        <v>23</v>
      </c>
      <c r="F5" s="22" t="s">
        <v>14</v>
      </c>
      <c r="G5" s="8" t="s">
        <v>24</v>
      </c>
      <c r="H5" s="8">
        <v>4</v>
      </c>
      <c r="I5" s="8">
        <v>5</v>
      </c>
    </row>
    <row r="6" spans="1:9" ht="15.6" thickBot="1" x14ac:dyDescent="0.35">
      <c r="A6" s="114"/>
      <c r="B6" s="27" t="s">
        <v>25</v>
      </c>
      <c r="C6" s="24" t="s">
        <v>26</v>
      </c>
      <c r="D6" s="25" t="s">
        <v>12</v>
      </c>
      <c r="E6" s="24" t="s">
        <v>27</v>
      </c>
      <c r="F6" s="24" t="s">
        <v>14</v>
      </c>
      <c r="G6" s="9" t="s">
        <v>28</v>
      </c>
      <c r="H6" s="9" t="s">
        <v>29</v>
      </c>
      <c r="I6" s="9" t="s">
        <v>30</v>
      </c>
    </row>
    <row r="7" spans="1:9" ht="90.6" thickBot="1" x14ac:dyDescent="0.35">
      <c r="A7" s="114"/>
      <c r="B7" s="26" t="s">
        <v>31</v>
      </c>
      <c r="C7" s="22" t="s">
        <v>31</v>
      </c>
      <c r="D7" s="21" t="s">
        <v>32</v>
      </c>
      <c r="E7" s="22" t="s">
        <v>33</v>
      </c>
      <c r="F7" s="22" t="s">
        <v>34</v>
      </c>
      <c r="G7" s="8" t="s">
        <v>35</v>
      </c>
      <c r="H7" s="8" t="s">
        <v>36</v>
      </c>
      <c r="I7" s="8" t="s">
        <v>37</v>
      </c>
    </row>
    <row r="8" spans="1:9" ht="120.6" thickBot="1" x14ac:dyDescent="0.35">
      <c r="A8" s="114"/>
      <c r="B8" s="26" t="s">
        <v>38</v>
      </c>
      <c r="C8" s="22" t="s">
        <v>38</v>
      </c>
      <c r="D8" s="21" t="s">
        <v>32</v>
      </c>
      <c r="E8" s="22" t="s">
        <v>33</v>
      </c>
      <c r="F8" s="22" t="s">
        <v>34</v>
      </c>
      <c r="G8" s="8" t="s">
        <v>39</v>
      </c>
      <c r="H8" s="8" t="s">
        <v>40</v>
      </c>
      <c r="I8" s="8" t="s">
        <v>41</v>
      </c>
    </row>
    <row r="9" spans="1:9" ht="105.6" thickBot="1" x14ac:dyDescent="0.35">
      <c r="A9" s="115"/>
      <c r="B9" s="26" t="s">
        <v>42</v>
      </c>
      <c r="C9" s="22" t="s">
        <v>42</v>
      </c>
      <c r="D9" s="21" t="s">
        <v>12</v>
      </c>
      <c r="E9" s="22" t="s">
        <v>33</v>
      </c>
      <c r="F9" s="22" t="s">
        <v>14</v>
      </c>
      <c r="G9" s="23" t="s">
        <v>43</v>
      </c>
      <c r="H9" s="23" t="s">
        <v>44</v>
      </c>
      <c r="I9" s="23" t="s">
        <v>45</v>
      </c>
    </row>
    <row r="10" spans="1:9" ht="60.6" thickBot="1" x14ac:dyDescent="0.35">
      <c r="A10" s="116" t="s">
        <v>46</v>
      </c>
      <c r="B10" s="10" t="s">
        <v>47</v>
      </c>
      <c r="C10" s="11" t="s">
        <v>48</v>
      </c>
      <c r="D10" s="11" t="s">
        <v>32</v>
      </c>
      <c r="E10" s="11" t="s">
        <v>49</v>
      </c>
      <c r="F10" s="11" t="s">
        <v>34</v>
      </c>
      <c r="G10" s="12" t="s">
        <v>50</v>
      </c>
      <c r="H10" s="12" t="s">
        <v>51</v>
      </c>
      <c r="I10" s="12" t="s">
        <v>52</v>
      </c>
    </row>
    <row r="11" spans="1:9" ht="60.6" thickBot="1" x14ac:dyDescent="0.35">
      <c r="A11" s="117"/>
      <c r="B11" s="110" t="s">
        <v>53</v>
      </c>
      <c r="C11" s="11" t="s">
        <v>54</v>
      </c>
      <c r="D11" s="13" t="s">
        <v>12</v>
      </c>
      <c r="E11" s="11" t="s">
        <v>49</v>
      </c>
      <c r="F11" s="11" t="s">
        <v>55</v>
      </c>
      <c r="G11" s="12" t="s">
        <v>56</v>
      </c>
      <c r="H11" s="12" t="s">
        <v>57</v>
      </c>
      <c r="I11" s="12" t="s">
        <v>58</v>
      </c>
    </row>
    <row r="12" spans="1:9" ht="60.6" thickBot="1" x14ac:dyDescent="0.35">
      <c r="A12" s="117"/>
      <c r="B12" s="111"/>
      <c r="C12" s="11" t="s">
        <v>59</v>
      </c>
      <c r="D12" s="13" t="s">
        <v>12</v>
      </c>
      <c r="E12" s="11" t="s">
        <v>60</v>
      </c>
      <c r="F12" s="11" t="s">
        <v>14</v>
      </c>
      <c r="G12" s="12" t="s">
        <v>61</v>
      </c>
      <c r="H12" s="12" t="s">
        <v>61</v>
      </c>
      <c r="I12" s="12" t="s">
        <v>61</v>
      </c>
    </row>
    <row r="13" spans="1:9" ht="87.45" customHeight="1" thickBot="1" x14ac:dyDescent="0.35">
      <c r="A13" s="117"/>
      <c r="B13" s="110" t="s">
        <v>62</v>
      </c>
      <c r="C13" s="11" t="s">
        <v>63</v>
      </c>
      <c r="D13" s="13" t="s">
        <v>12</v>
      </c>
      <c r="E13" s="11" t="s">
        <v>64</v>
      </c>
      <c r="F13" s="11" t="s">
        <v>65</v>
      </c>
      <c r="G13" s="12" t="s">
        <v>66</v>
      </c>
      <c r="H13" s="12" t="s">
        <v>67</v>
      </c>
      <c r="I13" s="12" t="s">
        <v>68</v>
      </c>
    </row>
    <row r="14" spans="1:9" ht="87.45" customHeight="1" thickBot="1" x14ac:dyDescent="0.35">
      <c r="A14" s="117"/>
      <c r="B14" s="112"/>
      <c r="C14" s="11" t="s">
        <v>69</v>
      </c>
      <c r="D14" s="13" t="s">
        <v>12</v>
      </c>
      <c r="E14" s="11" t="s">
        <v>70</v>
      </c>
      <c r="F14" s="11" t="s">
        <v>71</v>
      </c>
      <c r="G14" s="12" t="s">
        <v>72</v>
      </c>
      <c r="H14" s="12" t="s">
        <v>29</v>
      </c>
      <c r="I14" s="12" t="s">
        <v>73</v>
      </c>
    </row>
    <row r="15" spans="1:9" ht="116.7" customHeight="1" thickBot="1" x14ac:dyDescent="0.35">
      <c r="A15" s="118"/>
      <c r="B15" s="111"/>
      <c r="C15" s="11" t="s">
        <v>74</v>
      </c>
      <c r="D15" s="13" t="s">
        <v>12</v>
      </c>
      <c r="E15" s="11" t="s">
        <v>75</v>
      </c>
      <c r="F15" s="11" t="s">
        <v>14</v>
      </c>
      <c r="G15" s="12" t="s">
        <v>61</v>
      </c>
      <c r="H15" s="12" t="s">
        <v>61</v>
      </c>
      <c r="I15" s="12" t="s">
        <v>61</v>
      </c>
    </row>
    <row r="16" spans="1:9" ht="87.45" customHeight="1" thickBot="1" x14ac:dyDescent="0.35">
      <c r="A16" s="93" t="s">
        <v>76</v>
      </c>
      <c r="B16" s="95" t="s">
        <v>77</v>
      </c>
      <c r="C16" s="14" t="s">
        <v>78</v>
      </c>
      <c r="D16" s="15" t="s">
        <v>12</v>
      </c>
      <c r="E16" s="14" t="s">
        <v>79</v>
      </c>
      <c r="F16" s="14" t="s">
        <v>55</v>
      </c>
      <c r="G16" s="98" t="s">
        <v>80</v>
      </c>
      <c r="H16" s="98" t="s">
        <v>81</v>
      </c>
      <c r="I16" s="98" t="s">
        <v>82</v>
      </c>
    </row>
    <row r="17" spans="1:9" ht="45.6" thickBot="1" x14ac:dyDescent="0.35">
      <c r="A17" s="94"/>
      <c r="B17" s="96"/>
      <c r="C17" s="14" t="s">
        <v>83</v>
      </c>
      <c r="D17" s="15" t="s">
        <v>12</v>
      </c>
      <c r="E17" s="14" t="s">
        <v>79</v>
      </c>
      <c r="F17" s="14" t="s">
        <v>55</v>
      </c>
      <c r="G17" s="99"/>
      <c r="H17" s="99"/>
      <c r="I17" s="99"/>
    </row>
    <row r="18" spans="1:9" ht="45.6" thickBot="1" x14ac:dyDescent="0.35">
      <c r="A18" s="94"/>
      <c r="B18" s="97"/>
      <c r="C18" s="14" t="s">
        <v>84</v>
      </c>
      <c r="D18" s="15" t="s">
        <v>12</v>
      </c>
      <c r="E18" s="14" t="s">
        <v>79</v>
      </c>
      <c r="F18" s="14" t="s">
        <v>55</v>
      </c>
      <c r="G18" s="100"/>
      <c r="H18" s="100"/>
      <c r="I18" s="100"/>
    </row>
    <row r="19" spans="1:9" ht="87.45" customHeight="1" thickBot="1" x14ac:dyDescent="0.35">
      <c r="A19" s="94"/>
      <c r="B19" s="16" t="s">
        <v>85</v>
      </c>
      <c r="C19" s="14" t="s">
        <v>86</v>
      </c>
      <c r="D19" s="15" t="s">
        <v>12</v>
      </c>
      <c r="E19" s="14" t="s">
        <v>64</v>
      </c>
      <c r="F19" s="14" t="s">
        <v>65</v>
      </c>
      <c r="G19" s="17" t="s">
        <v>66</v>
      </c>
      <c r="H19" s="17" t="s">
        <v>67</v>
      </c>
      <c r="I19" s="17" t="s">
        <v>68</v>
      </c>
    </row>
    <row r="20" spans="1:9" ht="15.6" thickBot="1" x14ac:dyDescent="0.35">
      <c r="A20" s="94"/>
      <c r="B20" s="95" t="s">
        <v>87</v>
      </c>
      <c r="C20" s="14" t="s">
        <v>87</v>
      </c>
      <c r="D20" s="15" t="s">
        <v>12</v>
      </c>
      <c r="E20" s="14" t="s">
        <v>33</v>
      </c>
      <c r="F20" s="14" t="s">
        <v>14</v>
      </c>
      <c r="G20" s="98" t="s">
        <v>88</v>
      </c>
      <c r="H20" s="98" t="s">
        <v>89</v>
      </c>
      <c r="I20" s="98" t="s">
        <v>90</v>
      </c>
    </row>
    <row r="21" spans="1:9" ht="102" customHeight="1" thickBot="1" x14ac:dyDescent="0.35">
      <c r="A21" s="94"/>
      <c r="B21" s="96"/>
      <c r="C21" s="14" t="s">
        <v>91</v>
      </c>
      <c r="D21" s="15" t="s">
        <v>12</v>
      </c>
      <c r="E21" s="14" t="s">
        <v>92</v>
      </c>
      <c r="F21" s="14" t="s">
        <v>14</v>
      </c>
      <c r="G21" s="99"/>
      <c r="H21" s="99"/>
      <c r="I21" s="99"/>
    </row>
    <row r="22" spans="1:9" ht="45.6" thickBot="1" x14ac:dyDescent="0.35">
      <c r="A22" s="94"/>
      <c r="B22" s="96"/>
      <c r="C22" s="18" t="s">
        <v>93</v>
      </c>
      <c r="D22" s="19" t="s">
        <v>12</v>
      </c>
      <c r="E22" s="18" t="s">
        <v>94</v>
      </c>
      <c r="F22" s="18" t="s">
        <v>95</v>
      </c>
      <c r="G22" s="99"/>
      <c r="H22" s="99"/>
      <c r="I22" s="20" t="s">
        <v>96</v>
      </c>
    </row>
    <row r="23" spans="1:9" ht="15.6" thickBot="1" x14ac:dyDescent="0.35">
      <c r="A23" s="104" t="s">
        <v>97</v>
      </c>
      <c r="B23" s="44" t="s">
        <v>98</v>
      </c>
      <c r="C23" s="28" t="s">
        <v>99</v>
      </c>
      <c r="D23" s="30" t="s">
        <v>12</v>
      </c>
      <c r="E23" s="30" t="s">
        <v>100</v>
      </c>
      <c r="F23" s="31" t="s">
        <v>14</v>
      </c>
      <c r="G23" s="34" t="s">
        <v>101</v>
      </c>
      <c r="H23" s="34" t="s">
        <v>102</v>
      </c>
      <c r="I23" s="34" t="s">
        <v>103</v>
      </c>
    </row>
    <row r="24" spans="1:9" ht="15.6" thickBot="1" x14ac:dyDescent="0.35">
      <c r="A24" s="105"/>
      <c r="B24" s="101" t="s">
        <v>104</v>
      </c>
      <c r="C24" s="45" t="s">
        <v>99</v>
      </c>
      <c r="D24" s="29" t="s">
        <v>12</v>
      </c>
      <c r="E24" s="29" t="s">
        <v>100</v>
      </c>
      <c r="F24" s="28" t="s">
        <v>14</v>
      </c>
      <c r="G24" s="34" t="s">
        <v>105</v>
      </c>
      <c r="H24" s="34" t="s">
        <v>106</v>
      </c>
      <c r="I24" s="34" t="s">
        <v>107</v>
      </c>
    </row>
    <row r="25" spans="1:9" ht="15.6" thickBot="1" x14ac:dyDescent="0.35">
      <c r="A25" s="105"/>
      <c r="B25" s="102"/>
      <c r="C25" s="46" t="s">
        <v>108</v>
      </c>
      <c r="D25" s="50" t="s">
        <v>12</v>
      </c>
      <c r="E25" s="32" t="s">
        <v>100</v>
      </c>
      <c r="F25" s="31" t="s">
        <v>14</v>
      </c>
      <c r="G25" s="34" t="s">
        <v>109</v>
      </c>
      <c r="H25" s="34" t="s">
        <v>110</v>
      </c>
      <c r="I25" s="34" t="s">
        <v>111</v>
      </c>
    </row>
    <row r="26" spans="1:9" ht="15.6" thickBot="1" x14ac:dyDescent="0.35">
      <c r="A26" s="105"/>
      <c r="B26" s="103"/>
      <c r="C26" s="48" t="s">
        <v>112</v>
      </c>
      <c r="D26" s="33" t="s">
        <v>12</v>
      </c>
      <c r="E26" s="49" t="s">
        <v>113</v>
      </c>
      <c r="F26" s="52" t="s">
        <v>14</v>
      </c>
      <c r="G26" s="34" t="s">
        <v>114</v>
      </c>
      <c r="H26" s="34" t="s">
        <v>115</v>
      </c>
      <c r="I26" s="34" t="s">
        <v>116</v>
      </c>
    </row>
    <row r="27" spans="1:9" ht="15.6" thickTop="1" x14ac:dyDescent="0.35">
      <c r="A27" s="105"/>
      <c r="B27" s="47" t="s">
        <v>117</v>
      </c>
      <c r="C27" s="58" t="s">
        <v>118</v>
      </c>
      <c r="D27" s="57" t="s">
        <v>12</v>
      </c>
      <c r="E27" s="49" t="s">
        <v>119</v>
      </c>
      <c r="F27" s="39" t="s">
        <v>14</v>
      </c>
      <c r="G27" s="53" t="s">
        <v>120</v>
      </c>
      <c r="H27" s="41" t="s">
        <v>121</v>
      </c>
      <c r="I27" s="55" t="s">
        <v>122</v>
      </c>
    </row>
    <row r="28" spans="1:9" ht="15" x14ac:dyDescent="0.35">
      <c r="A28" s="106"/>
      <c r="B28" s="56" t="s">
        <v>123</v>
      </c>
      <c r="C28" s="43" t="s">
        <v>124</v>
      </c>
      <c r="D28" s="49" t="s">
        <v>12</v>
      </c>
      <c r="E28" s="49" t="s">
        <v>125</v>
      </c>
      <c r="F28" s="51" t="s">
        <v>14</v>
      </c>
      <c r="G28" s="42" t="s">
        <v>126</v>
      </c>
      <c r="H28" s="54" t="s">
        <v>127</v>
      </c>
      <c r="I28" s="40" t="s">
        <v>128</v>
      </c>
    </row>
  </sheetData>
  <mergeCells count="16">
    <mergeCell ref="A2:A4"/>
    <mergeCell ref="B11:B12"/>
    <mergeCell ref="B13:B15"/>
    <mergeCell ref="A5:A9"/>
    <mergeCell ref="A10:A15"/>
    <mergeCell ref="H16:H18"/>
    <mergeCell ref="I16:I18"/>
    <mergeCell ref="B20:B22"/>
    <mergeCell ref="G20:G22"/>
    <mergeCell ref="H20:H22"/>
    <mergeCell ref="I20:I21"/>
    <mergeCell ref="A16:A22"/>
    <mergeCell ref="B16:B18"/>
    <mergeCell ref="G16:G18"/>
    <mergeCell ref="B24:B26"/>
    <mergeCell ref="A23:A28"/>
  </mergeCells>
  <pageMargins left="0.7" right="0.7" top="0.75" bottom="0.75" header="0.3" footer="0.3"/>
  <pageSetup paperSize="9" orientation="portrait" verticalDpi="0" r:id="rId1"/>
  <headerFooter>
    <oddFooter>&amp;L&amp;1#&amp;"Calibri"&amp;10&amp;K000000Internal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BD771-F7E4-46F6-AB55-64DFF5574A43}">
  <dimension ref="A1:I2"/>
  <sheetViews>
    <sheetView tabSelected="1" zoomScaleNormal="100" workbookViewId="0">
      <selection activeCell="A18" sqref="A18"/>
    </sheetView>
  </sheetViews>
  <sheetFormatPr defaultRowHeight="14.4" x14ac:dyDescent="0.3"/>
  <cols>
    <col min="1" max="1" width="39.33203125" bestFit="1" customWidth="1"/>
    <col min="2" max="2" width="26.44140625" customWidth="1"/>
    <col min="3" max="3" width="12" bestFit="1" customWidth="1"/>
    <col min="4" max="4" width="23.6640625" bestFit="1" customWidth="1"/>
    <col min="5" max="5" width="21.44140625" customWidth="1"/>
    <col min="6" max="6" width="15.5546875" bestFit="1" customWidth="1"/>
    <col min="7" max="7" width="20.6640625" bestFit="1" customWidth="1"/>
    <col min="8" max="8" width="15.6640625" customWidth="1"/>
    <col min="9" max="9" width="18.5546875" customWidth="1"/>
  </cols>
  <sheetData>
    <row r="1" spans="1:9" ht="124.2" customHeight="1" x14ac:dyDescent="0.3">
      <c r="A1" s="71" t="s">
        <v>129</v>
      </c>
      <c r="B1" s="72" t="s">
        <v>130</v>
      </c>
      <c r="C1" s="73" t="s">
        <v>131</v>
      </c>
      <c r="D1" s="73" t="s">
        <v>132</v>
      </c>
      <c r="E1" s="70" t="s">
        <v>9</v>
      </c>
      <c r="F1" s="67" t="s">
        <v>133</v>
      </c>
      <c r="G1" s="62" t="s">
        <v>46</v>
      </c>
      <c r="H1" s="59" t="s">
        <v>76</v>
      </c>
      <c r="I1" s="1" t="s">
        <v>134</v>
      </c>
    </row>
    <row r="2" spans="1:9" ht="15" x14ac:dyDescent="0.35">
      <c r="A2" s="90" t="s">
        <v>166</v>
      </c>
      <c r="B2" s="91" t="s">
        <v>167</v>
      </c>
      <c r="C2" s="92">
        <f>AVERAGE(E2:I2)</f>
        <v>2.3249333333333331</v>
      </c>
      <c r="D2" s="92">
        <f>AVERAGE(E2:H2)</f>
        <v>2.5561666666666665</v>
      </c>
      <c r="E2" s="80">
        <f>'Pre-Crisis Vulnerability'!B2</f>
        <v>2.29</v>
      </c>
      <c r="F2" s="80">
        <f>Complexity!B2</f>
        <v>2.6</v>
      </c>
      <c r="G2" s="80">
        <f>'Scope and Scale'!B2</f>
        <v>2.6679999999999997</v>
      </c>
      <c r="H2" s="80">
        <f>'Humanitarian Conditions'!B2</f>
        <v>2.6666666666666665</v>
      </c>
      <c r="I2" s="80">
        <f>'Capacity and Response'!B2</f>
        <v>1.4</v>
      </c>
    </row>
  </sheetData>
  <phoneticPr fontId="17" type="noConversion"/>
  <conditionalFormatting sqref="C2">
    <cfRule type="cellIs" dxfId="2" priority="1" operator="greaterThanOrEqual">
      <formula>2.5</formula>
    </cfRule>
    <cfRule type="cellIs" dxfId="1" priority="2" operator="between">
      <formula>1.77</formula>
      <formula>2.4999</formula>
    </cfRule>
    <cfRule type="cellIs" dxfId="0" priority="3" operator="lessThanOrEqual">
      <formula>1.7</formula>
    </cfRule>
  </conditionalFormatting>
  <pageMargins left="0.7" right="0.7" top="0.75" bottom="0.75" header="0.3" footer="0.3"/>
  <pageSetup paperSize="9" orientation="portrait" verticalDpi="1200" r:id="rId1"/>
  <headerFooter>
    <oddFooter>&amp;L&amp;1#&amp;"Calibri"&amp;10&amp;K000000Internal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C6F9-CA91-409F-A93E-179A927B7BDB}">
  <dimension ref="A1:H2"/>
  <sheetViews>
    <sheetView workbookViewId="0">
      <selection activeCell="B2" sqref="B2"/>
    </sheetView>
  </sheetViews>
  <sheetFormatPr defaultColWidth="8.6640625" defaultRowHeight="15.6" x14ac:dyDescent="0.35"/>
  <cols>
    <col min="1" max="1" width="36.33203125" style="2" bestFit="1" customWidth="1"/>
    <col min="2" max="9" width="12.109375" style="2" customWidth="1"/>
    <col min="10" max="16384" width="8.6640625" style="2"/>
  </cols>
  <sheetData>
    <row r="1" spans="1:8" ht="196.2" x14ac:dyDescent="0.35">
      <c r="A1"/>
      <c r="B1" s="76" t="s">
        <v>9</v>
      </c>
      <c r="C1" s="77" t="s">
        <v>10</v>
      </c>
      <c r="D1" s="78" t="s">
        <v>135</v>
      </c>
      <c r="E1" s="77" t="s">
        <v>136</v>
      </c>
      <c r="F1" s="78" t="s">
        <v>137</v>
      </c>
      <c r="G1" s="77" t="s">
        <v>138</v>
      </c>
      <c r="H1" s="78" t="s">
        <v>139</v>
      </c>
    </row>
    <row r="2" spans="1:8" x14ac:dyDescent="0.35">
      <c r="A2" s="79" t="s">
        <v>166</v>
      </c>
      <c r="B2" s="75">
        <f>AVERAGE(C2,E2,G2)</f>
        <v>2.29</v>
      </c>
      <c r="C2" s="75">
        <f>(D2*3/10)</f>
        <v>2.9400000000000004</v>
      </c>
      <c r="D2" s="75">
        <v>9.8000000000000007</v>
      </c>
      <c r="E2" s="75">
        <f>(F2*3/10)</f>
        <v>2.31</v>
      </c>
      <c r="F2" s="75">
        <v>7.7</v>
      </c>
      <c r="G2" s="75">
        <f>(H2*3/10)</f>
        <v>1.6200000000000003</v>
      </c>
      <c r="H2" s="75">
        <v>5.4</v>
      </c>
    </row>
  </sheetData>
  <pageMargins left="0.7" right="0.7" top="0.75" bottom="0.75" header="0.3" footer="0.3"/>
  <pageSetup paperSize="9" orientation="portrait" verticalDpi="0" r:id="rId1"/>
  <headerFooter>
    <oddFooter>&amp;L&amp;1#&amp;"Calibri"&amp;10&amp;K000000Internal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375EF-E97D-4E48-906B-E1F72711F780}">
  <dimension ref="A1:G2"/>
  <sheetViews>
    <sheetView workbookViewId="0">
      <selection activeCell="E13" sqref="E13"/>
    </sheetView>
  </sheetViews>
  <sheetFormatPr defaultRowHeight="14.4" x14ac:dyDescent="0.3"/>
  <cols>
    <col min="1" max="1" width="35.33203125" bestFit="1" customWidth="1"/>
    <col min="2" max="7" width="11.5546875" customWidth="1"/>
    <col min="8" max="8" width="25" customWidth="1"/>
  </cols>
  <sheetData>
    <row r="1" spans="1:7" ht="264.60000000000002" x14ac:dyDescent="0.35">
      <c r="A1" s="2"/>
      <c r="B1" s="67" t="s">
        <v>133</v>
      </c>
      <c r="C1" s="68" t="s">
        <v>22</v>
      </c>
      <c r="D1" s="69" t="s">
        <v>140</v>
      </c>
      <c r="E1" s="68" t="s">
        <v>31</v>
      </c>
      <c r="F1" s="68" t="s">
        <v>38</v>
      </c>
      <c r="G1" s="68" t="s">
        <v>42</v>
      </c>
    </row>
    <row r="2" spans="1:7" x14ac:dyDescent="0.3">
      <c r="A2" s="74" t="s">
        <v>166</v>
      </c>
      <c r="B2" s="88">
        <f>AVERAGE(C2,E2,F2,G2)</f>
        <v>2.6</v>
      </c>
      <c r="C2" s="75">
        <f>(D2*3)/5</f>
        <v>2.4</v>
      </c>
      <c r="D2" s="75">
        <v>4</v>
      </c>
      <c r="E2" s="75">
        <v>2</v>
      </c>
      <c r="F2" s="75">
        <v>3</v>
      </c>
      <c r="G2" s="75">
        <v>3</v>
      </c>
    </row>
  </sheetData>
  <pageMargins left="0.7" right="0.7" top="0.75" bottom="0.75" header="0.3" footer="0.3"/>
  <pageSetup paperSize="9" orientation="portrait" verticalDpi="0" r:id="rId1"/>
  <headerFooter>
    <oddFooter>&amp;L&amp;1#&amp;"Calibri"&amp;10&amp;K000000Internal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809D2-FEC1-4A79-A7F0-8AD9E0BDC8B1}">
  <dimension ref="A1:I3"/>
  <sheetViews>
    <sheetView workbookViewId="0">
      <selection activeCell="F1" sqref="F1"/>
    </sheetView>
  </sheetViews>
  <sheetFormatPr defaultRowHeight="14.4" x14ac:dyDescent="0.3"/>
  <cols>
    <col min="1" max="1" width="35.33203125" bestFit="1" customWidth="1"/>
    <col min="2" max="9" width="12.6640625" customWidth="1"/>
    <col min="13" max="13" width="13.88671875" bestFit="1" customWidth="1"/>
    <col min="15" max="15" width="40.109375" bestFit="1" customWidth="1"/>
  </cols>
  <sheetData>
    <row r="1" spans="1:9" ht="151.80000000000001" x14ac:dyDescent="0.35">
      <c r="A1" s="2"/>
      <c r="B1" s="62" t="s">
        <v>141</v>
      </c>
      <c r="C1" s="63" t="s">
        <v>142</v>
      </c>
      <c r="D1" s="64" t="s">
        <v>143</v>
      </c>
      <c r="E1" s="63" t="s">
        <v>144</v>
      </c>
      <c r="F1" s="65" t="s">
        <v>145</v>
      </c>
      <c r="G1" s="64" t="s">
        <v>54</v>
      </c>
      <c r="H1" s="63" t="s">
        <v>146</v>
      </c>
      <c r="I1" s="66" t="s">
        <v>147</v>
      </c>
    </row>
    <row r="2" spans="1:9" x14ac:dyDescent="0.3">
      <c r="A2" s="74" t="s">
        <v>166</v>
      </c>
      <c r="B2" s="89">
        <f>AVERAGE(C2,E2,H2)</f>
        <v>2.6679999999999997</v>
      </c>
      <c r="C2" s="75">
        <v>3</v>
      </c>
      <c r="D2" s="83">
        <v>1585000</v>
      </c>
      <c r="E2" s="75">
        <v>3</v>
      </c>
      <c r="F2" s="83">
        <v>3170000</v>
      </c>
      <c r="G2" s="84">
        <f>D2/F2</f>
        <v>0.5</v>
      </c>
      <c r="H2" s="87">
        <f>(I2*3)/5</f>
        <v>2.004</v>
      </c>
      <c r="I2" s="85">
        <v>3.34</v>
      </c>
    </row>
    <row r="3" spans="1:9" x14ac:dyDescent="0.3">
      <c r="D3" t="s">
        <v>169</v>
      </c>
      <c r="F3" t="s">
        <v>168</v>
      </c>
    </row>
  </sheetData>
  <pageMargins left="0.7" right="0.7" top="0.75" bottom="0.75" header="0.3" footer="0.3"/>
  <pageSetup paperSize="9" orientation="portrait" r:id="rId1"/>
  <headerFooter>
    <oddFooter>&amp;L&amp;1#&amp;"Calibri"&amp;10&amp;K000000Internal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C701E-DAA9-4E85-9C5A-7188724D96C6}">
  <dimension ref="A1:H2"/>
  <sheetViews>
    <sheetView workbookViewId="0">
      <selection activeCell="G8" sqref="G8"/>
    </sheetView>
  </sheetViews>
  <sheetFormatPr defaultRowHeight="14.4" x14ac:dyDescent="0.3"/>
  <cols>
    <col min="1" max="1" width="35.33203125" bestFit="1" customWidth="1"/>
    <col min="2" max="8" width="12.33203125" customWidth="1"/>
    <col min="10" max="10" width="9.88671875" customWidth="1"/>
    <col min="11" max="11" width="10.6640625" customWidth="1"/>
  </cols>
  <sheetData>
    <row r="1" spans="1:8" ht="310.8" x14ac:dyDescent="0.35">
      <c r="A1" s="2"/>
      <c r="B1" s="59" t="s">
        <v>76</v>
      </c>
      <c r="C1" s="60" t="s">
        <v>148</v>
      </c>
      <c r="D1" s="61" t="s">
        <v>149</v>
      </c>
      <c r="E1" s="60" t="s">
        <v>150</v>
      </c>
      <c r="F1" s="61" t="s">
        <v>85</v>
      </c>
      <c r="G1" s="60" t="s">
        <v>151</v>
      </c>
      <c r="H1" s="61" t="s">
        <v>152</v>
      </c>
    </row>
    <row r="2" spans="1:8" x14ac:dyDescent="0.3">
      <c r="A2" s="74" t="s">
        <v>166</v>
      </c>
      <c r="B2" s="89">
        <f>AVERAGE(C2,E2,G2)</f>
        <v>2.6666666666666665</v>
      </c>
      <c r="C2" s="75">
        <v>2</v>
      </c>
      <c r="D2" s="75">
        <v>130</v>
      </c>
      <c r="E2" s="75">
        <v>3</v>
      </c>
      <c r="F2" s="75">
        <v>4.5999999999999996</v>
      </c>
      <c r="G2" s="75">
        <v>3</v>
      </c>
      <c r="H2" s="83">
        <v>500000</v>
      </c>
    </row>
  </sheetData>
  <pageMargins left="0.7" right="0.7" top="0.75" bottom="0.75" header="0.3" footer="0.3"/>
  <pageSetup paperSize="9" orientation="portrait" verticalDpi="1200" r:id="rId1"/>
  <headerFooter>
    <oddFooter>&amp;L&amp;1#&amp;"Calibri"&amp;10&amp;K000000Internal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749A0-EA79-413C-A5D4-7679CAC05A72}">
  <dimension ref="A1:O10"/>
  <sheetViews>
    <sheetView zoomScale="80" zoomScaleNormal="80" workbookViewId="0">
      <selection activeCell="E27" sqref="E27"/>
    </sheetView>
  </sheetViews>
  <sheetFormatPr defaultColWidth="8.6640625" defaultRowHeight="15.6" x14ac:dyDescent="0.35"/>
  <cols>
    <col min="1" max="1" width="40.44140625" style="2" bestFit="1" customWidth="1"/>
    <col min="2" max="2" width="19.44140625" style="2" customWidth="1"/>
    <col min="3" max="3" width="17" style="2" customWidth="1"/>
    <col min="4" max="5" width="20.6640625" style="2" bestFit="1" customWidth="1"/>
    <col min="6" max="6" width="21.33203125" style="2" customWidth="1"/>
    <col min="7" max="7" width="18.109375" style="2" customWidth="1"/>
    <col min="8" max="8" width="55.33203125" style="2" bestFit="1" customWidth="1"/>
    <col min="9" max="9" width="15.88671875" style="2" customWidth="1"/>
    <col min="10" max="10" width="22.109375" style="2" customWidth="1"/>
    <col min="11" max="11" width="16.6640625" style="2" customWidth="1"/>
    <col min="12" max="12" width="10.33203125" style="2" customWidth="1"/>
    <col min="13" max="13" width="28.33203125" style="2" customWidth="1"/>
    <col min="14" max="14" width="13.44140625" style="2" customWidth="1"/>
    <col min="15" max="15" width="21.6640625" style="2" customWidth="1"/>
    <col min="16" max="16384" width="8.6640625" style="2"/>
  </cols>
  <sheetData>
    <row r="1" spans="1:15" ht="146.69999999999999" customHeight="1" x14ac:dyDescent="0.35">
      <c r="B1" s="35" t="s">
        <v>134</v>
      </c>
      <c r="C1" s="36" t="s">
        <v>153</v>
      </c>
      <c r="D1" s="37" t="s">
        <v>154</v>
      </c>
      <c r="E1" s="37" t="s">
        <v>155</v>
      </c>
      <c r="F1" s="37" t="s">
        <v>156</v>
      </c>
      <c r="G1" s="36" t="s">
        <v>157</v>
      </c>
      <c r="H1" s="37" t="s">
        <v>158</v>
      </c>
      <c r="I1" s="36" t="s">
        <v>159</v>
      </c>
      <c r="J1" s="37" t="s">
        <v>160</v>
      </c>
      <c r="K1" s="36" t="s">
        <v>161</v>
      </c>
      <c r="L1" s="37" t="s">
        <v>162</v>
      </c>
      <c r="M1" s="37" t="s">
        <v>163</v>
      </c>
      <c r="N1" s="38" t="s">
        <v>164</v>
      </c>
      <c r="O1" s="37" t="s">
        <v>165</v>
      </c>
    </row>
    <row r="2" spans="1:15" x14ac:dyDescent="0.35">
      <c r="A2" s="79" t="s">
        <v>166</v>
      </c>
      <c r="B2" s="82">
        <f>AVERAGE(C2,G2,I2,K2,N2)</f>
        <v>1.4</v>
      </c>
      <c r="C2" s="86">
        <v>3</v>
      </c>
      <c r="D2" s="86"/>
      <c r="E2" s="86"/>
      <c r="F2" s="86">
        <v>16</v>
      </c>
      <c r="G2" s="86">
        <v>1</v>
      </c>
      <c r="H2" s="86" t="s">
        <v>114</v>
      </c>
      <c r="I2" s="86">
        <v>1</v>
      </c>
      <c r="J2" s="86">
        <v>5927</v>
      </c>
      <c r="K2" s="86">
        <v>1</v>
      </c>
      <c r="L2" s="86">
        <v>0.60553739299999998</v>
      </c>
      <c r="M2" s="86">
        <v>9788</v>
      </c>
      <c r="N2" s="86">
        <v>1</v>
      </c>
      <c r="O2" s="86">
        <v>7</v>
      </c>
    </row>
    <row r="7" spans="1:15" x14ac:dyDescent="0.3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x14ac:dyDescent="0.3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x14ac:dyDescent="0.3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5" x14ac:dyDescent="0.3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</sheetData>
  <pageMargins left="0.7" right="0.7" top="0.75" bottom="0.75" header="0.3" footer="0.3"/>
  <pageSetup paperSize="9" orientation="portrait" r:id="rId1"/>
  <headerFooter>
    <oddFooter>&amp;L&amp;1#&amp;"Calibri"&amp;10&amp;K000000Internal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1D34697BC1A24BBA519B6C779912D4" ma:contentTypeVersion="14" ma:contentTypeDescription="Create a new document." ma:contentTypeScope="" ma:versionID="a1585dd619dd9c1ac8de660d28572741">
  <xsd:schema xmlns:xsd="http://www.w3.org/2001/XMLSchema" xmlns:xs="http://www.w3.org/2001/XMLSchema" xmlns:p="http://schemas.microsoft.com/office/2006/metadata/properties" xmlns:ns2="77a47c17-da88-4d6a-964e-bcfae40c8d86" xmlns:ns3="aaee3f7f-9bcf-4c1b-9fce-9fb0fa424587" targetNamespace="http://schemas.microsoft.com/office/2006/metadata/properties" ma:root="true" ma:fieldsID="51b0e304f8f91352a944e73ea25ffe9c" ns2:_="" ns3:_="">
    <xsd:import namespace="77a47c17-da88-4d6a-964e-bcfae40c8d86"/>
    <xsd:import namespace="aaee3f7f-9bcf-4c1b-9fce-9fb0fa424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a47c17-da88-4d6a-964e-bcfae40c8d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14f832c-f6f1-485d-8901-6765a4832c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ee3f7f-9bcf-4c1b-9fce-9fb0fa4245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73fef76-4d2c-46e0-8598-67e20d791832}" ma:internalName="TaxCatchAll" ma:showField="CatchAllData" ma:web="aaee3f7f-9bcf-4c1b-9fce-9fb0fa4245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ee3f7f-9bcf-4c1b-9fce-9fb0fa424587" xsi:nil="true"/>
    <lcf76f155ced4ddcb4097134ff3c332f xmlns="77a47c17-da88-4d6a-964e-bcfae40c8d8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CAE515-3D23-41F3-864C-2A979E9C97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a47c17-da88-4d6a-964e-bcfae40c8d86"/>
    <ds:schemaRef ds:uri="aaee3f7f-9bcf-4c1b-9fce-9fb0fa424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894ADC-32AB-4921-9416-7CB8B372F39F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cb5510f-ad95-4a84-8b57-f962d46328b0"/>
    <ds:schemaRef ds:uri="http://purl.org/dc/dcmitype/"/>
    <ds:schemaRef ds:uri="http://schemas.microsoft.com/office/infopath/2007/PartnerControls"/>
    <ds:schemaRef ds:uri="33356ff7-162c-4af9-9b13-1eb0931c7e9b"/>
    <ds:schemaRef ds:uri="http://schemas.microsoft.com/office/2006/metadata/properties"/>
    <ds:schemaRef ds:uri="http://purl.org/dc/terms/"/>
    <ds:schemaRef ds:uri="aaee3f7f-9bcf-4c1b-9fce-9fb0fa424587"/>
    <ds:schemaRef ds:uri="77a47c17-da88-4d6a-964e-bcfae40c8d86"/>
  </ds:schemaRefs>
</ds:datastoreItem>
</file>

<file path=customXml/itemProps3.xml><?xml version="1.0" encoding="utf-8"?>
<ds:datastoreItem xmlns:ds="http://schemas.openxmlformats.org/officeDocument/2006/customXml" ds:itemID="{5BE06DAF-87DB-45DA-8AC4-6490C1C0E0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Categorization Scale</vt:lpstr>
      <vt:lpstr>Crisis Categorization</vt:lpstr>
      <vt:lpstr>Pre-Crisis Vulnerability</vt:lpstr>
      <vt:lpstr>Complexity</vt:lpstr>
      <vt:lpstr>Scope and Scale</vt:lpstr>
      <vt:lpstr>Humanitarian Conditions</vt:lpstr>
      <vt:lpstr>Capacity and Response</vt:lpstr>
    </vt:vector>
  </TitlesOfParts>
  <Manager/>
  <Company>IFRC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Dagem KIFLE</dc:creator>
  <cp:keywords/>
  <dc:description/>
  <cp:lastModifiedBy>Firas Tarabay</cp:lastModifiedBy>
  <cp:revision/>
  <dcterms:created xsi:type="dcterms:W3CDTF">2022-12-13T15:54:20Z</dcterms:created>
  <dcterms:modified xsi:type="dcterms:W3CDTF">2024-12-02T14:28:14Z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0x010100431D34697BC1A24BBA519B6C779912D4</vt:lpwstr>
  </property>
  <property fmtid="{D5CDD505-2E9C-101B-9397-08002B2CF9AE}" pid="3" name="MSIP_Label_6627b15a-80ec-4ef7-8353-f32e3c89bf3e_Enabled">
    <vt:lpwstr>true</vt:lpwstr>
  </property>
  <property fmtid="{D5CDD505-2E9C-101B-9397-08002B2CF9AE}" pid="4" name="MSIP_Label_6627b15a-80ec-4ef7-8353-f32e3c89bf3e_SetDate">
    <vt:lpwstr>2023-05-09T08:16:45Z</vt:lpwstr>
  </property>
  <property fmtid="{D5CDD505-2E9C-101B-9397-08002B2CF9AE}" pid="5" name="MSIP_Label_6627b15a-80ec-4ef7-8353-f32e3c89bf3e_Method">
    <vt:lpwstr>Privileged</vt:lpwstr>
  </property>
  <property fmtid="{D5CDD505-2E9C-101B-9397-08002B2CF9AE}" pid="6" name="MSIP_Label_6627b15a-80ec-4ef7-8353-f32e3c89bf3e_Name">
    <vt:lpwstr>IFRC Internal</vt:lpwstr>
  </property>
  <property fmtid="{D5CDD505-2E9C-101B-9397-08002B2CF9AE}" pid="7" name="MSIP_Label_6627b15a-80ec-4ef7-8353-f32e3c89bf3e_SiteId">
    <vt:lpwstr>a2b53be5-734e-4e6c-ab0d-d184f60fd917</vt:lpwstr>
  </property>
  <property fmtid="{D5CDD505-2E9C-101B-9397-08002B2CF9AE}" pid="8" name="MSIP_Label_6627b15a-80ec-4ef7-8353-f32e3c89bf3e_ActionId">
    <vt:lpwstr>d1424efd-2391-4a0a-80d0-bbc825f4ea04</vt:lpwstr>
  </property>
  <property fmtid="{D5CDD505-2E9C-101B-9397-08002B2CF9AE}" pid="9" name="MSIP_Label_6627b15a-80ec-4ef7-8353-f32e3c89bf3e_ContentBits">
    <vt:lpwstr>2</vt:lpwstr>
  </property>
  <property fmtid="{D5CDD505-2E9C-101B-9397-08002B2CF9AE}" pid="10" name="MediaServiceImageTags">
    <vt:lpwstr/>
  </property>
</Properties>
</file>